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0853631ad9e1e9/Documents/Millwood FD/Finance/"/>
    </mc:Choice>
  </mc:AlternateContent>
  <xr:revisionPtr revIDLastSave="0" documentId="8_{0207CC5A-DDC9-47DE-AD69-3D5846137CDB}" xr6:coauthVersionLast="36" xr6:coauthVersionMax="36" xr10:uidLastSave="{00000000-0000-0000-0000-000000000000}"/>
  <bookViews>
    <workbookView xWindow="0" yWindow="0" windowWidth="19200" windowHeight="6590" activeTab="3" xr2:uid="{00000000-000D-0000-FFFF-FFFF00000000}"/>
  </bookViews>
  <sheets>
    <sheet name="Summary" sheetId="8" r:id="rId1"/>
    <sheet name="Appropriations" sheetId="10" r:id="rId2"/>
    <sheet name="Firematic Expenses" sheetId="12" r:id="rId3"/>
    <sheet name="Spending Limitation" sheetId="1" r:id="rId4"/>
    <sheet name="Estimated Fund Balance" sheetId="11" r:id="rId5"/>
  </sheets>
  <calcPr calcId="162913"/>
</workbook>
</file>

<file path=xl/calcChain.xml><?xml version="1.0" encoding="utf-8"?>
<calcChain xmlns="http://schemas.openxmlformats.org/spreadsheetml/2006/main">
  <c r="K16" i="12" l="1"/>
  <c r="K21" i="10" l="1"/>
  <c r="K25" i="10" l="1"/>
  <c r="J21" i="10"/>
  <c r="J25" i="10" s="1"/>
  <c r="H29" i="12" l="1"/>
  <c r="K29" i="12"/>
  <c r="E7" i="11" l="1"/>
  <c r="E9" i="11" s="1"/>
  <c r="I21" i="10" l="1"/>
  <c r="I25" i="10" s="1"/>
  <c r="J29" i="12"/>
  <c r="H38" i="1" l="1"/>
  <c r="F21" i="10"/>
  <c r="F25" i="10" s="1"/>
  <c r="F29" i="12"/>
  <c r="H21" i="10" l="1"/>
  <c r="G29" i="12"/>
  <c r="G21" i="10" l="1"/>
  <c r="G25" i="10" s="1"/>
  <c r="I29" i="12"/>
  <c r="H9" i="8" l="1"/>
  <c r="H11" i="8" s="1"/>
  <c r="H25" i="10" l="1"/>
  <c r="H8" i="1"/>
  <c r="H39" i="8" l="1"/>
  <c r="F39" i="8"/>
  <c r="D39" i="8"/>
  <c r="H10" i="1" l="1"/>
  <c r="H12" i="1" l="1"/>
  <c r="H15" i="1" s="1"/>
  <c r="H20" i="1" s="1"/>
  <c r="H44" i="1" s="1"/>
  <c r="H48" i="1" s="1"/>
</calcChain>
</file>

<file path=xl/sharedStrings.xml><?xml version="1.0" encoding="utf-8"?>
<sst xmlns="http://schemas.openxmlformats.org/spreadsheetml/2006/main" count="212" uniqueCount="127">
  <si>
    <t>Millwood Fire District</t>
  </si>
  <si>
    <t>multiply excess by .001</t>
  </si>
  <si>
    <t>Assessed Valuations</t>
  </si>
  <si>
    <t xml:space="preserve"> </t>
  </si>
  <si>
    <t xml:space="preserve">  </t>
  </si>
  <si>
    <t>Total Full Valuations</t>
  </si>
  <si>
    <t>(AV)</t>
  </si>
  <si>
    <t>(ER)</t>
  </si>
  <si>
    <t xml:space="preserve">Equalization rates </t>
  </si>
  <si>
    <t xml:space="preserve">Full Valuations </t>
  </si>
  <si>
    <t>(AV/ER)</t>
  </si>
  <si>
    <t>less first million of FV</t>
  </si>
  <si>
    <t>Excess over first million of full valuation</t>
  </si>
  <si>
    <t>above $1,000,000</t>
  </si>
  <si>
    <t>Expenditures permitted on full valuation</t>
  </si>
  <si>
    <t>add expenditures permitted on full</t>
  </si>
  <si>
    <t>valuation below first $1,000,000</t>
  </si>
  <si>
    <t xml:space="preserve">Add spending authorized by voters in </t>
  </si>
  <si>
    <t>excess of statutory spending limitation</t>
  </si>
  <si>
    <t>Sum of Statutory Spending Limitation, Exclusions</t>
  </si>
  <si>
    <t>and Excess Spending authorized by voters</t>
  </si>
  <si>
    <t>less budget appropriations</t>
  </si>
  <si>
    <t>Worksheet</t>
  </si>
  <si>
    <t>LOSAP</t>
  </si>
  <si>
    <t>Insurance: accident &amp; health</t>
  </si>
  <si>
    <t>Reserve funds</t>
  </si>
  <si>
    <t>Total exclusions from Spending Limitation</t>
  </si>
  <si>
    <t>Limitation:</t>
  </si>
  <si>
    <t>Appropriations</t>
  </si>
  <si>
    <t>estimated revenues</t>
  </si>
  <si>
    <t>estimated unexpended balance</t>
  </si>
  <si>
    <t xml:space="preserve">To be raised by property tax: </t>
  </si>
  <si>
    <t>State Aid</t>
  </si>
  <si>
    <t>Federal aid</t>
  </si>
  <si>
    <t>Rentals</t>
  </si>
  <si>
    <t>Refunds</t>
  </si>
  <si>
    <t xml:space="preserve">Transfer from </t>
  </si>
  <si>
    <t>less:</t>
  </si>
  <si>
    <t>Anticipated</t>
  </si>
  <si>
    <t>Budget amt</t>
  </si>
  <si>
    <t>totals</t>
  </si>
  <si>
    <t>Actual</t>
  </si>
  <si>
    <t>ESTIMATED REVENUES</t>
  </si>
  <si>
    <t>MILLWOOD FIRE DISTRICT</t>
  </si>
  <si>
    <t>Compromised claims/judgments</t>
  </si>
  <si>
    <t>Hydrant tax</t>
  </si>
  <si>
    <t>Interest &amp; principle payable</t>
  </si>
  <si>
    <t>Payroll</t>
  </si>
  <si>
    <t>Insurance: commercial/marine</t>
  </si>
  <si>
    <t>Fuel</t>
  </si>
  <si>
    <t>Annual audit</t>
  </si>
  <si>
    <t>Firematic Equipment purchases</t>
  </si>
  <si>
    <t>Firematic Other Expenses</t>
  </si>
  <si>
    <t xml:space="preserve">Hydrant Tax </t>
  </si>
  <si>
    <t>Judgements/Claims/Tax Certioraries</t>
    <phoneticPr fontId="0" type="noConversion"/>
  </si>
  <si>
    <t>Service Award Program</t>
  </si>
  <si>
    <t>Workers Comp Insurance</t>
  </si>
  <si>
    <t>Accident &amp; Health Insurance</t>
  </si>
  <si>
    <t>Short term interest payable</t>
  </si>
  <si>
    <t>TOTAL OPERATING EXPENSE</t>
    <phoneticPr fontId="0" type="noConversion"/>
  </si>
  <si>
    <t xml:space="preserve"> </t>
    <phoneticPr fontId="0" type="noConversion"/>
  </si>
  <si>
    <t>Transfer to Reserves*</t>
  </si>
  <si>
    <t>GRAND TOTAL</t>
    <phoneticPr fontId="0" type="noConversion"/>
  </si>
  <si>
    <t>Budget</t>
  </si>
  <si>
    <t>Office supplies</t>
  </si>
  <si>
    <t>Training</t>
  </si>
  <si>
    <t>Association Dues</t>
  </si>
  <si>
    <t>Dress Uniforms</t>
  </si>
  <si>
    <t>Inspections</t>
  </si>
  <si>
    <t>Electric</t>
  </si>
  <si>
    <t>Heating</t>
  </si>
  <si>
    <t>Maintenance Supplies</t>
  </si>
  <si>
    <t>Phone/Cable/cell</t>
  </si>
  <si>
    <t>Bldg &amp; Grnd Maintenance &amp; Water Usage</t>
  </si>
  <si>
    <t>Security</t>
  </si>
  <si>
    <t>Firematic Equip maintenance</t>
  </si>
  <si>
    <t>Diesel, Gasoline &amp; Oil</t>
  </si>
  <si>
    <t>Computer Hardware</t>
  </si>
  <si>
    <t>Computer Software</t>
  </si>
  <si>
    <t>Consultants</t>
  </si>
  <si>
    <t>Radio Maintenance</t>
  </si>
  <si>
    <t>Officer's Bond</t>
  </si>
  <si>
    <t>Insurance: Commercial</t>
  </si>
  <si>
    <t>Legal and Audit</t>
  </si>
  <si>
    <t>Admin Misc</t>
  </si>
  <si>
    <t>GRAND TOTAL</t>
    <phoneticPr fontId="0" type="noConversion"/>
  </si>
  <si>
    <t>Siren Maintenance</t>
  </si>
  <si>
    <t>Soc Sec/Medicare/MTA taxes(payroll)</t>
  </si>
  <si>
    <t>Physicals</t>
  </si>
  <si>
    <t>Public Information (legal notices, etc.)</t>
  </si>
  <si>
    <t>Unappropriated Funds</t>
  </si>
  <si>
    <t>Misc</t>
  </si>
  <si>
    <t>Tax and Expense: 108 Millwood Rd</t>
  </si>
  <si>
    <t xml:space="preserve">Total </t>
  </si>
  <si>
    <t>Statutory Spending Limitation Margin</t>
  </si>
  <si>
    <t>Interest on Deposits</t>
  </si>
  <si>
    <t>Insurance Recovery</t>
  </si>
  <si>
    <t>Sale of Assets</t>
  </si>
  <si>
    <t>Social Security</t>
  </si>
  <si>
    <t>Worker's Comp Ins. VFBL</t>
  </si>
  <si>
    <t>Proj YE</t>
  </si>
  <si>
    <t>ASSETS</t>
  </si>
  <si>
    <t>Current Assets</t>
  </si>
  <si>
    <t>Total Checking/Savings</t>
  </si>
  <si>
    <t>General Fund</t>
  </si>
  <si>
    <t>Unappropriated Unreserved Fund Balance*</t>
  </si>
  <si>
    <t>2015 Actual</t>
  </si>
  <si>
    <t>-</t>
  </si>
  <si>
    <t>New Fire House Purchases</t>
  </si>
  <si>
    <t>Fire House Project Bond Service</t>
  </si>
  <si>
    <t>Add exclusions from Statutory Spending</t>
  </si>
  <si>
    <t>2016 Actual</t>
  </si>
  <si>
    <t>2018 Budget</t>
  </si>
  <si>
    <t>Firematic Purchased w/Insurance</t>
  </si>
  <si>
    <t>SUMMARY OF 2019 BUDGET</t>
  </si>
  <si>
    <t>Millwood Fire District 2019 budget: Appropriations</t>
  </si>
  <si>
    <r>
      <t xml:space="preserve">2019 PROPOSED BUDGET APPROPRIATIONS: </t>
    </r>
    <r>
      <rPr>
        <b/>
        <i/>
        <sz val="16"/>
        <color theme="1"/>
        <rFont val="Calibri"/>
        <family val="2"/>
        <scheme val="minor"/>
      </rPr>
      <t>FIREMATIC EXPENSES</t>
    </r>
  </si>
  <si>
    <t>2017 Actual</t>
  </si>
  <si>
    <t>2018 Proj YE</t>
  </si>
  <si>
    <t>2019 Budget</t>
  </si>
  <si>
    <t>Computation of statutory spending limitation for 2019</t>
  </si>
  <si>
    <t>Statutory spending limitation for 2019</t>
  </si>
  <si>
    <t>Reserves+Project Fund</t>
  </si>
  <si>
    <t>2018 Unspent Appropriations</t>
  </si>
  <si>
    <t>*Includes $150,000 needed for cash flow requirements in 2019</t>
  </si>
  <si>
    <t>Volunteer Presumptive Cancer Insurance</t>
  </si>
  <si>
    <t>*Note:  Reserves will be allocated $50,000 to Capital Reserve, $197,311 to Equipment Reserve.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</si>
</sst>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0"/>
    <numFmt numFmtId="165" formatCode="&quot;$&quot;#,##0"/>
    <numFmt numFmtId="166" formatCode="#,##0.00;\-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63377788628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10" fontId="0" fillId="0" borderId="0" xfId="0" applyNumberFormat="1"/>
    <xf numFmtId="3" fontId="0" fillId="0" borderId="0" xfId="0" applyNumberForma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64" fontId="0" fillId="0" borderId="1" xfId="1" applyNumberFormat="1" applyFont="1" applyBorder="1"/>
    <xf numFmtId="6" fontId="0" fillId="0" borderId="0" xfId="0" applyNumberFormat="1"/>
    <xf numFmtId="0" fontId="0" fillId="0" borderId="0" xfId="0" applyAlignment="1"/>
    <xf numFmtId="0" fontId="5" fillId="0" borderId="0" xfId="0" applyFont="1"/>
    <xf numFmtId="0" fontId="0" fillId="0" borderId="0" xfId="0" applyFont="1"/>
    <xf numFmtId="41" fontId="0" fillId="0" borderId="0" xfId="0" applyNumberFormat="1"/>
    <xf numFmtId="41" fontId="0" fillId="0" borderId="0" xfId="1" applyNumberFormat="1" applyFont="1"/>
    <xf numFmtId="41" fontId="0" fillId="0" borderId="1" xfId="0" applyNumberFormat="1" applyBorder="1"/>
    <xf numFmtId="42" fontId="0" fillId="0" borderId="0" xfId="0" applyNumberFormat="1"/>
    <xf numFmtId="42" fontId="4" fillId="0" borderId="2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0" fontId="6" fillId="0" borderId="0" xfId="0" applyFont="1"/>
    <xf numFmtId="165" fontId="0" fillId="0" borderId="2" xfId="0" applyNumberFormat="1" applyBorder="1"/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8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41" fontId="0" fillId="0" borderId="6" xfId="2" applyNumberFormat="1" applyFont="1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41" fontId="0" fillId="2" borderId="6" xfId="0" applyNumberFormat="1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41" fontId="0" fillId="3" borderId="6" xfId="2" applyNumberFormat="1" applyFont="1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10" fillId="0" borderId="0" xfId="0" applyFont="1"/>
    <xf numFmtId="0" fontId="11" fillId="0" borderId="6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41" fontId="10" fillId="0" borderId="6" xfId="0" applyNumberFormat="1" applyFont="1" applyBorder="1"/>
    <xf numFmtId="0" fontId="0" fillId="0" borderId="11" xfId="0" applyBorder="1"/>
    <xf numFmtId="0" fontId="10" fillId="0" borderId="12" xfId="0" applyNumberFormat="1" applyFont="1" applyBorder="1"/>
    <xf numFmtId="0" fontId="12" fillId="2" borderId="11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41" fontId="10" fillId="2" borderId="6" xfId="0" applyNumberFormat="1" applyFont="1" applyFill="1" applyBorder="1"/>
    <xf numFmtId="0" fontId="13" fillId="0" borderId="0" xfId="0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0" xfId="0" applyNumberFormat="1" applyFont="1"/>
    <xf numFmtId="166" fontId="15" fillId="0" borderId="0" xfId="0" applyNumberFormat="1" applyFont="1"/>
    <xf numFmtId="0" fontId="0" fillId="0" borderId="0" xfId="0" applyNumberFormat="1"/>
    <xf numFmtId="0" fontId="14" fillId="0" borderId="0" xfId="0" applyNumberFormat="1" applyFont="1"/>
    <xf numFmtId="4" fontId="16" fillId="0" borderId="1" xfId="0" applyNumberFormat="1" applyFont="1" applyBorder="1"/>
    <xf numFmtId="4" fontId="16" fillId="0" borderId="0" xfId="0" applyNumberFormat="1" applyFont="1"/>
    <xf numFmtId="4" fontId="16" fillId="0" borderId="14" xfId="0" applyNumberFormat="1" applyFont="1" applyBorder="1"/>
    <xf numFmtId="41" fontId="0" fillId="0" borderId="6" xfId="2" applyNumberFormat="1" applyFont="1" applyBorder="1" applyAlignment="1">
      <alignment horizontal="right"/>
    </xf>
    <xf numFmtId="41" fontId="10" fillId="0" borderId="6" xfId="0" applyNumberFormat="1" applyFont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workbookViewId="0"/>
  </sheetViews>
  <sheetFormatPr defaultRowHeight="14.75" x14ac:dyDescent="0.75"/>
  <cols>
    <col min="4" max="4" width="12.7265625" customWidth="1"/>
    <col min="8" max="8" width="15.7265625" customWidth="1"/>
  </cols>
  <sheetData>
    <row r="1" spans="2:8" ht="26" x14ac:dyDescent="1.2">
      <c r="D1" s="25" t="s">
        <v>43</v>
      </c>
    </row>
    <row r="2" spans="2:8" x14ac:dyDescent="0.75">
      <c r="H2" t="s">
        <v>3</v>
      </c>
    </row>
    <row r="3" spans="2:8" ht="23.5" x14ac:dyDescent="1.1000000000000001">
      <c r="D3" s="24" t="s">
        <v>114</v>
      </c>
    </row>
    <row r="5" spans="2:8" x14ac:dyDescent="0.75">
      <c r="B5" t="s">
        <v>28</v>
      </c>
      <c r="G5" s="16"/>
      <c r="H5" s="16">
        <v>1732151</v>
      </c>
    </row>
    <row r="6" spans="2:8" x14ac:dyDescent="0.75">
      <c r="C6" t="s">
        <v>37</v>
      </c>
      <c r="G6" s="16"/>
      <c r="H6" s="16" t="s">
        <v>3</v>
      </c>
    </row>
    <row r="7" spans="2:8" x14ac:dyDescent="0.75">
      <c r="D7" t="s">
        <v>29</v>
      </c>
      <c r="G7" s="16" t="s">
        <v>3</v>
      </c>
      <c r="H7" s="16">
        <v>0</v>
      </c>
    </row>
    <row r="8" spans="2:8" x14ac:dyDescent="0.75">
      <c r="D8" t="s">
        <v>30</v>
      </c>
      <c r="G8" s="16">
        <v>0</v>
      </c>
      <c r="H8" s="16">
        <v>0</v>
      </c>
    </row>
    <row r="9" spans="2:8" x14ac:dyDescent="0.75">
      <c r="D9" t="s">
        <v>93</v>
      </c>
      <c r="G9" s="16"/>
      <c r="H9" s="16">
        <f>SUM(G7,G8)</f>
        <v>0</v>
      </c>
    </row>
    <row r="10" spans="2:8" x14ac:dyDescent="0.75">
      <c r="G10" s="16"/>
      <c r="H10" s="16"/>
    </row>
    <row r="11" spans="2:8" x14ac:dyDescent="0.75">
      <c r="B11" t="s">
        <v>31</v>
      </c>
      <c r="G11" s="16"/>
      <c r="H11" s="16">
        <f>SUM(H5:H9)</f>
        <v>1732151</v>
      </c>
    </row>
    <row r="14" spans="2:8" ht="18.5" x14ac:dyDescent="0.9">
      <c r="D14" s="22" t="s">
        <v>42</v>
      </c>
      <c r="H14" t="s">
        <v>3</v>
      </c>
    </row>
    <row r="16" spans="2:8" x14ac:dyDescent="0.75">
      <c r="D16" s="19" t="s">
        <v>41</v>
      </c>
      <c r="E16" s="18"/>
      <c r="F16" s="19" t="s">
        <v>38</v>
      </c>
      <c r="G16" s="18"/>
      <c r="H16" s="19" t="s">
        <v>39</v>
      </c>
    </row>
    <row r="17" spans="2:8" x14ac:dyDescent="0.75">
      <c r="D17" s="19">
        <v>2017</v>
      </c>
      <c r="E17" s="18"/>
      <c r="F17" s="19">
        <v>2018</v>
      </c>
      <c r="G17" s="18"/>
      <c r="H17" s="19">
        <v>2019</v>
      </c>
    </row>
    <row r="19" spans="2:8" x14ac:dyDescent="0.75">
      <c r="B19" t="s">
        <v>32</v>
      </c>
      <c r="D19" s="20">
        <v>0</v>
      </c>
      <c r="E19" s="20"/>
      <c r="F19" s="20">
        <v>0</v>
      </c>
      <c r="G19" s="20"/>
      <c r="H19" s="20">
        <v>0</v>
      </c>
    </row>
    <row r="20" spans="2:8" x14ac:dyDescent="0.75">
      <c r="D20" s="20"/>
      <c r="E20" s="20"/>
      <c r="F20" s="20"/>
      <c r="G20" s="20"/>
      <c r="H20" s="20"/>
    </row>
    <row r="21" spans="2:8" x14ac:dyDescent="0.75">
      <c r="B21" t="s">
        <v>33</v>
      </c>
      <c r="D21" s="20">
        <v>0</v>
      </c>
      <c r="E21" s="20"/>
      <c r="F21" s="20">
        <v>0</v>
      </c>
      <c r="G21" s="20"/>
      <c r="H21" s="20">
        <v>0</v>
      </c>
    </row>
    <row r="22" spans="2:8" x14ac:dyDescent="0.75">
      <c r="D22" s="20"/>
      <c r="E22" s="20"/>
      <c r="F22" s="20"/>
      <c r="G22" s="20"/>
      <c r="H22" s="20"/>
    </row>
    <row r="23" spans="2:8" x14ac:dyDescent="0.75">
      <c r="B23" t="s">
        <v>96</v>
      </c>
      <c r="D23" s="20">
        <v>29116</v>
      </c>
      <c r="E23" s="20"/>
      <c r="F23" s="20">
        <v>37173</v>
      </c>
      <c r="G23" s="20"/>
      <c r="H23" s="20">
        <v>0</v>
      </c>
    </row>
    <row r="24" spans="2:8" x14ac:dyDescent="0.75">
      <c r="D24" s="20"/>
      <c r="E24" s="20"/>
      <c r="F24" s="20"/>
      <c r="G24" s="20"/>
      <c r="H24" s="20"/>
    </row>
    <row r="25" spans="2:8" x14ac:dyDescent="0.75">
      <c r="B25" t="s">
        <v>95</v>
      </c>
      <c r="D25" s="20">
        <v>1629</v>
      </c>
      <c r="E25" s="20"/>
      <c r="F25" s="20">
        <v>1800</v>
      </c>
      <c r="G25" s="20"/>
      <c r="H25" s="20">
        <v>0</v>
      </c>
    </row>
    <row r="26" spans="2:8" x14ac:dyDescent="0.75">
      <c r="D26" s="20"/>
      <c r="E26" s="20"/>
      <c r="F26" s="20"/>
      <c r="G26" s="20"/>
      <c r="H26" s="20"/>
    </row>
    <row r="27" spans="2:8" x14ac:dyDescent="0.75">
      <c r="B27" t="s">
        <v>34</v>
      </c>
      <c r="D27" s="20">
        <v>2300</v>
      </c>
      <c r="E27" s="20"/>
      <c r="F27" s="20">
        <v>2000</v>
      </c>
      <c r="G27" s="20"/>
      <c r="H27" s="20">
        <v>0</v>
      </c>
    </row>
    <row r="28" spans="2:8" x14ac:dyDescent="0.75">
      <c r="D28" s="20"/>
      <c r="E28" s="20"/>
      <c r="F28" s="20"/>
      <c r="G28" s="20"/>
      <c r="H28" s="20"/>
    </row>
    <row r="29" spans="2:8" x14ac:dyDescent="0.75">
      <c r="B29" t="s">
        <v>35</v>
      </c>
      <c r="D29" s="20">
        <v>360</v>
      </c>
      <c r="E29" s="20"/>
      <c r="F29" s="20">
        <v>455</v>
      </c>
      <c r="G29" s="20"/>
      <c r="H29" s="20">
        <v>0</v>
      </c>
    </row>
    <row r="30" spans="2:8" x14ac:dyDescent="0.75">
      <c r="D30" s="20"/>
      <c r="E30" s="20"/>
      <c r="F30" s="20"/>
      <c r="G30" s="20"/>
      <c r="H30" s="20"/>
    </row>
    <row r="31" spans="2:8" x14ac:dyDescent="0.75">
      <c r="B31" t="s">
        <v>97</v>
      </c>
      <c r="D31" s="20">
        <v>17000</v>
      </c>
      <c r="E31" s="20"/>
      <c r="F31" s="20">
        <v>0</v>
      </c>
      <c r="G31" s="20"/>
      <c r="H31" s="20">
        <v>0</v>
      </c>
    </row>
    <row r="32" spans="2:8" x14ac:dyDescent="0.75">
      <c r="D32" s="20"/>
      <c r="E32" s="20"/>
      <c r="F32" s="20"/>
      <c r="G32" s="20"/>
      <c r="H32" s="20"/>
    </row>
    <row r="33" spans="2:8" x14ac:dyDescent="0.75">
      <c r="B33" t="s">
        <v>91</v>
      </c>
      <c r="D33" s="20">
        <v>585</v>
      </c>
      <c r="E33" s="20"/>
      <c r="F33" s="20">
        <v>0</v>
      </c>
      <c r="G33" s="20"/>
      <c r="H33" s="20">
        <v>0</v>
      </c>
    </row>
    <row r="34" spans="2:8" x14ac:dyDescent="0.75">
      <c r="D34" s="20"/>
      <c r="E34" s="20"/>
      <c r="F34" s="20"/>
      <c r="G34" s="20"/>
      <c r="H34" s="20"/>
    </row>
    <row r="35" spans="2:8" x14ac:dyDescent="0.75">
      <c r="B35" t="s">
        <v>36</v>
      </c>
      <c r="D35" s="20">
        <v>16855</v>
      </c>
      <c r="E35" s="20"/>
      <c r="F35" s="20">
        <v>0</v>
      </c>
      <c r="G35" s="20"/>
      <c r="H35" s="20">
        <v>0</v>
      </c>
    </row>
    <row r="36" spans="2:8" x14ac:dyDescent="0.75">
      <c r="B36" t="s">
        <v>90</v>
      </c>
      <c r="D36" s="21"/>
      <c r="E36" s="20"/>
      <c r="F36" s="21"/>
      <c r="G36" s="20"/>
      <c r="H36" s="21"/>
    </row>
    <row r="37" spans="2:8" x14ac:dyDescent="0.75">
      <c r="D37" s="20"/>
      <c r="E37" s="20"/>
      <c r="F37" s="20"/>
      <c r="G37" s="20"/>
      <c r="H37" s="20"/>
    </row>
    <row r="38" spans="2:8" x14ac:dyDescent="0.75">
      <c r="D38" s="20"/>
      <c r="E38" s="20"/>
      <c r="F38" s="20"/>
      <c r="G38" s="20"/>
      <c r="H38" s="20"/>
    </row>
    <row r="39" spans="2:8" ht="15.5" thickBot="1" x14ac:dyDescent="0.9">
      <c r="C39" t="s">
        <v>40</v>
      </c>
      <c r="D39" s="23">
        <f>SUM(D19:D37)</f>
        <v>67845</v>
      </c>
      <c r="E39" s="20"/>
      <c r="F39" s="23">
        <f>SUM(F19:F37)</f>
        <v>41428</v>
      </c>
      <c r="G39" s="20"/>
      <c r="H39" s="23">
        <f>SUM(H19:H37)</f>
        <v>0</v>
      </c>
    </row>
    <row r="40" spans="2:8" ht="15.5" thickTop="1" x14ac:dyDescent="0.7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activeCell="B1" sqref="B1"/>
    </sheetView>
  </sheetViews>
  <sheetFormatPr defaultRowHeight="14.75" x14ac:dyDescent="0.75"/>
  <cols>
    <col min="6" max="11" width="11.7265625" customWidth="1"/>
  </cols>
  <sheetData>
    <row r="1" spans="1:11" ht="21" x14ac:dyDescent="1">
      <c r="B1" s="27" t="s">
        <v>115</v>
      </c>
    </row>
    <row r="3" spans="1:11" x14ac:dyDescent="0.75">
      <c r="F3" s="19" t="s">
        <v>106</v>
      </c>
      <c r="G3" s="19" t="s">
        <v>111</v>
      </c>
      <c r="H3" s="6" t="s">
        <v>117</v>
      </c>
      <c r="I3" s="6" t="s">
        <v>112</v>
      </c>
      <c r="J3" s="6" t="s">
        <v>118</v>
      </c>
      <c r="K3" s="6" t="s">
        <v>119</v>
      </c>
    </row>
    <row r="4" spans="1:11" x14ac:dyDescent="0.75">
      <c r="F4" s="19"/>
      <c r="G4" s="19" t="s">
        <v>3</v>
      </c>
      <c r="H4" t="s">
        <v>3</v>
      </c>
      <c r="I4" t="s">
        <v>3</v>
      </c>
      <c r="K4" t="s">
        <v>3</v>
      </c>
    </row>
    <row r="5" spans="1:11" x14ac:dyDescent="0.75">
      <c r="F5" s="19"/>
      <c r="G5" s="19"/>
    </row>
    <row r="6" spans="1:11" x14ac:dyDescent="0.75">
      <c r="B6" s="28" t="s">
        <v>47</v>
      </c>
      <c r="C6" s="29"/>
      <c r="D6" s="29"/>
      <c r="E6" s="30"/>
      <c r="F6" s="31">
        <v>57253</v>
      </c>
      <c r="G6" s="31">
        <v>51915</v>
      </c>
      <c r="H6" s="31">
        <v>50910</v>
      </c>
      <c r="I6" s="31">
        <v>56075</v>
      </c>
      <c r="J6" s="31">
        <v>56075</v>
      </c>
      <c r="K6" s="31">
        <v>56075</v>
      </c>
    </row>
    <row r="7" spans="1:11" x14ac:dyDescent="0.75">
      <c r="A7" t="s">
        <v>3</v>
      </c>
      <c r="B7" s="32" t="s">
        <v>51</v>
      </c>
      <c r="C7" s="26"/>
      <c r="D7" s="26"/>
      <c r="E7" s="33"/>
      <c r="F7" s="31">
        <v>35755</v>
      </c>
      <c r="G7" s="31">
        <v>28012</v>
      </c>
      <c r="H7" s="31">
        <v>63561</v>
      </c>
      <c r="I7" s="31">
        <v>90375</v>
      </c>
      <c r="J7" s="31">
        <v>90375</v>
      </c>
      <c r="K7" s="31">
        <v>100000</v>
      </c>
    </row>
    <row r="8" spans="1:11" x14ac:dyDescent="0.75">
      <c r="B8" s="32" t="s">
        <v>113</v>
      </c>
      <c r="C8" s="26"/>
      <c r="D8" s="26"/>
      <c r="E8" s="33"/>
      <c r="F8" s="31"/>
      <c r="G8" s="31">
        <v>47618</v>
      </c>
      <c r="H8" s="31">
        <v>7464</v>
      </c>
      <c r="I8" s="31">
        <v>0</v>
      </c>
      <c r="J8" s="31">
        <v>0</v>
      </c>
      <c r="K8" s="31">
        <v>0</v>
      </c>
    </row>
    <row r="9" spans="1:11" x14ac:dyDescent="0.75">
      <c r="A9" t="s">
        <v>3</v>
      </c>
      <c r="B9" s="32" t="s">
        <v>52</v>
      </c>
      <c r="C9" s="26"/>
      <c r="D9" s="26"/>
      <c r="E9" s="33"/>
      <c r="F9" s="31">
        <v>475830</v>
      </c>
      <c r="G9" s="31">
        <v>520538</v>
      </c>
      <c r="H9" s="31">
        <v>404114</v>
      </c>
      <c r="I9" s="31">
        <v>436834</v>
      </c>
      <c r="J9" s="31">
        <v>414934</v>
      </c>
      <c r="K9" s="31">
        <v>442249</v>
      </c>
    </row>
    <row r="10" spans="1:11" x14ac:dyDescent="0.75">
      <c r="A10" t="s">
        <v>3</v>
      </c>
      <c r="B10" s="32" t="s">
        <v>53</v>
      </c>
      <c r="C10" s="26"/>
      <c r="D10" s="26"/>
      <c r="E10" s="33"/>
      <c r="F10" s="31">
        <v>64387</v>
      </c>
      <c r="G10" s="31">
        <v>64387</v>
      </c>
      <c r="H10" s="31">
        <v>64387</v>
      </c>
      <c r="I10" s="31">
        <v>67000</v>
      </c>
      <c r="J10" s="31">
        <v>67000</v>
      </c>
      <c r="K10" s="31">
        <v>67000</v>
      </c>
    </row>
    <row r="11" spans="1:11" x14ac:dyDescent="0.75">
      <c r="A11" t="s">
        <v>3</v>
      </c>
      <c r="B11" s="32" t="s">
        <v>92</v>
      </c>
      <c r="C11" s="26"/>
      <c r="D11" s="26"/>
      <c r="E11" s="33"/>
      <c r="F11" s="31">
        <v>19050</v>
      </c>
      <c r="G11" s="31">
        <v>0</v>
      </c>
      <c r="H11" s="67" t="s">
        <v>107</v>
      </c>
      <c r="I11" s="31">
        <v>0</v>
      </c>
      <c r="J11" s="31">
        <v>0</v>
      </c>
      <c r="K11" s="31">
        <v>0</v>
      </c>
    </row>
    <row r="12" spans="1:11" x14ac:dyDescent="0.75">
      <c r="A12" t="s">
        <v>4</v>
      </c>
      <c r="B12" s="32" t="s">
        <v>54</v>
      </c>
      <c r="C12" s="26"/>
      <c r="D12" s="26"/>
      <c r="E12" s="33"/>
      <c r="F12" s="67" t="s">
        <v>107</v>
      </c>
      <c r="G12" s="31">
        <v>0</v>
      </c>
      <c r="H12" s="31">
        <v>0</v>
      </c>
      <c r="I12" s="31">
        <v>15000</v>
      </c>
      <c r="J12" s="31">
        <v>15000</v>
      </c>
      <c r="K12" s="31">
        <v>15000</v>
      </c>
    </row>
    <row r="13" spans="1:11" x14ac:dyDescent="0.75">
      <c r="A13" t="s">
        <v>3</v>
      </c>
      <c r="B13" s="32" t="s">
        <v>55</v>
      </c>
      <c r="C13" s="26"/>
      <c r="D13" s="26"/>
      <c r="E13" s="33"/>
      <c r="F13" s="31">
        <v>103634</v>
      </c>
      <c r="G13" s="31">
        <v>106229</v>
      </c>
      <c r="H13" s="31">
        <v>106388</v>
      </c>
      <c r="I13" s="31">
        <v>121400</v>
      </c>
      <c r="J13" s="31">
        <v>121400</v>
      </c>
      <c r="K13" s="31">
        <v>134823</v>
      </c>
    </row>
    <row r="14" spans="1:11" x14ac:dyDescent="0.75">
      <c r="A14" t="s">
        <v>3</v>
      </c>
      <c r="B14" s="32" t="s">
        <v>56</v>
      </c>
      <c r="C14" s="26"/>
      <c r="D14" s="26"/>
      <c r="E14" s="33"/>
      <c r="F14" s="31">
        <v>44325</v>
      </c>
      <c r="G14" s="31">
        <v>47980</v>
      </c>
      <c r="H14" s="31">
        <v>43490</v>
      </c>
      <c r="I14" s="31">
        <v>50400</v>
      </c>
      <c r="J14" s="31">
        <v>50400</v>
      </c>
      <c r="K14" s="31">
        <v>50400</v>
      </c>
    </row>
    <row r="15" spans="1:11" x14ac:dyDescent="0.75">
      <c r="B15" s="32" t="s">
        <v>87</v>
      </c>
      <c r="C15" s="26"/>
      <c r="D15" s="26"/>
      <c r="E15" s="33"/>
      <c r="F15" s="31">
        <v>4380</v>
      </c>
      <c r="G15" s="31">
        <v>3971</v>
      </c>
      <c r="H15" s="31">
        <v>3895</v>
      </c>
      <c r="I15" s="31">
        <v>4000</v>
      </c>
      <c r="J15" s="31">
        <v>4000</v>
      </c>
      <c r="K15" s="31">
        <v>4000</v>
      </c>
    </row>
    <row r="16" spans="1:11" x14ac:dyDescent="0.75">
      <c r="A16" t="s">
        <v>3</v>
      </c>
      <c r="B16" s="32" t="s">
        <v>88</v>
      </c>
      <c r="C16" s="26"/>
      <c r="D16" s="26"/>
      <c r="E16" s="33"/>
      <c r="F16" s="31">
        <v>16130</v>
      </c>
      <c r="G16" s="31">
        <v>16330</v>
      </c>
      <c r="H16" s="31">
        <v>24090</v>
      </c>
      <c r="I16" s="31">
        <v>19000</v>
      </c>
      <c r="J16" s="31">
        <v>19000</v>
      </c>
      <c r="K16" s="31">
        <v>25000</v>
      </c>
    </row>
    <row r="17" spans="1:11" x14ac:dyDescent="0.75">
      <c r="A17" t="s">
        <v>3</v>
      </c>
      <c r="B17" s="32" t="s">
        <v>57</v>
      </c>
      <c r="C17" s="26"/>
      <c r="D17" s="26"/>
      <c r="E17" s="33"/>
      <c r="F17" s="31">
        <v>8552</v>
      </c>
      <c r="G17" s="31">
        <v>8551</v>
      </c>
      <c r="H17" s="31">
        <v>0</v>
      </c>
      <c r="I17" s="31">
        <v>8700</v>
      </c>
      <c r="J17" s="31">
        <v>8552</v>
      </c>
      <c r="K17" s="31">
        <v>8980</v>
      </c>
    </row>
    <row r="18" spans="1:11" x14ac:dyDescent="0.75">
      <c r="B18" s="32" t="s">
        <v>125</v>
      </c>
      <c r="C18" s="26"/>
      <c r="D18" s="26"/>
      <c r="E18" s="33"/>
      <c r="F18" s="31"/>
      <c r="G18" s="31"/>
      <c r="H18" s="31"/>
      <c r="I18" s="31"/>
      <c r="J18" s="31"/>
      <c r="K18" s="31">
        <v>12000</v>
      </c>
    </row>
    <row r="19" spans="1:11" x14ac:dyDescent="0.75">
      <c r="B19" s="32" t="s">
        <v>58</v>
      </c>
      <c r="C19" s="26"/>
      <c r="D19" s="26"/>
      <c r="E19" s="33"/>
      <c r="F19" s="31">
        <v>6927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</row>
    <row r="20" spans="1:11" x14ac:dyDescent="0.75">
      <c r="B20" s="32" t="s">
        <v>109</v>
      </c>
      <c r="C20" s="26"/>
      <c r="D20" s="26"/>
      <c r="E20" s="33"/>
      <c r="F20" s="31">
        <v>597813</v>
      </c>
      <c r="G20" s="31">
        <v>589313</v>
      </c>
      <c r="H20" s="31">
        <v>577413</v>
      </c>
      <c r="I20" s="31">
        <v>573000</v>
      </c>
      <c r="J20" s="31">
        <v>573000</v>
      </c>
      <c r="K20" s="31">
        <v>569313</v>
      </c>
    </row>
    <row r="21" spans="1:11" x14ac:dyDescent="0.75">
      <c r="B21" s="34" t="s">
        <v>59</v>
      </c>
      <c r="C21" s="35"/>
      <c r="D21" s="35"/>
      <c r="E21" s="36"/>
      <c r="F21" s="37">
        <f>SUM(F6:F20)</f>
        <v>1434036</v>
      </c>
      <c r="G21" s="37">
        <f>SUM(G6:G20)</f>
        <v>1484844</v>
      </c>
      <c r="H21" s="37">
        <f>SUM(H6:H20)</f>
        <v>1345712</v>
      </c>
      <c r="I21" s="37">
        <f t="shared" ref="I21:K21" si="0">SUM(I6:I20)</f>
        <v>1441784</v>
      </c>
      <c r="J21" s="37">
        <f t="shared" si="0"/>
        <v>1419736</v>
      </c>
      <c r="K21" s="37">
        <f t="shared" si="0"/>
        <v>1484840</v>
      </c>
    </row>
    <row r="22" spans="1:11" x14ac:dyDescent="0.75">
      <c r="B22" s="32" t="s">
        <v>60</v>
      </c>
      <c r="C22" s="26"/>
      <c r="D22" s="26"/>
      <c r="E22" s="33"/>
      <c r="F22" s="31"/>
      <c r="G22" s="31"/>
      <c r="H22" s="31" t="s">
        <v>3</v>
      </c>
      <c r="I22" s="31" t="s">
        <v>60</v>
      </c>
      <c r="J22" s="31" t="s">
        <v>60</v>
      </c>
      <c r="K22" s="31" t="s">
        <v>60</v>
      </c>
    </row>
    <row r="23" spans="1:11" x14ac:dyDescent="0.75">
      <c r="B23" s="38" t="s">
        <v>61</v>
      </c>
      <c r="C23" s="39"/>
      <c r="D23" s="39"/>
      <c r="E23" s="40" t="s">
        <v>60</v>
      </c>
      <c r="F23" s="41">
        <v>211286</v>
      </c>
      <c r="G23" s="41">
        <v>235092</v>
      </c>
      <c r="H23" s="41">
        <v>247311</v>
      </c>
      <c r="I23" s="41">
        <v>247311</v>
      </c>
      <c r="J23" s="41">
        <v>247311</v>
      </c>
      <c r="K23" s="41">
        <v>247311</v>
      </c>
    </row>
    <row r="24" spans="1:11" x14ac:dyDescent="0.75">
      <c r="B24" s="32"/>
      <c r="C24" s="26"/>
      <c r="D24" s="26"/>
      <c r="E24" s="33"/>
      <c r="F24" s="31"/>
      <c r="G24" s="31"/>
      <c r="H24" s="31"/>
      <c r="I24" s="31" t="s">
        <v>3</v>
      </c>
      <c r="J24" s="31" t="s">
        <v>3</v>
      </c>
      <c r="K24" s="31" t="s">
        <v>3</v>
      </c>
    </row>
    <row r="25" spans="1:11" x14ac:dyDescent="0.75">
      <c r="B25" s="42" t="s">
        <v>62</v>
      </c>
      <c r="C25" s="43"/>
      <c r="D25" s="43"/>
      <c r="E25" s="44"/>
      <c r="F25" s="37">
        <f>SUM(F21:F23)</f>
        <v>1645322</v>
      </c>
      <c r="G25" s="37">
        <f>SUM(G21:G23)</f>
        <v>1719936</v>
      </c>
      <c r="H25" s="37">
        <f>SUM(H21,H23)</f>
        <v>1593023</v>
      </c>
      <c r="I25" s="37">
        <f>SUM(I21,I23)</f>
        <v>1689095</v>
      </c>
      <c r="J25" s="37">
        <f>SUM(J21,J23)</f>
        <v>1667047</v>
      </c>
      <c r="K25" s="37">
        <f>SUM(K21,K23)</f>
        <v>1732151</v>
      </c>
    </row>
    <row r="26" spans="1:11" x14ac:dyDescent="0.75">
      <c r="B26" t="s">
        <v>60</v>
      </c>
      <c r="C26" t="s">
        <v>3</v>
      </c>
      <c r="D26" t="s">
        <v>3</v>
      </c>
      <c r="F26" s="13"/>
      <c r="G26" s="13"/>
      <c r="H26" s="13" t="s">
        <v>3</v>
      </c>
      <c r="I26" s="13" t="s">
        <v>3</v>
      </c>
      <c r="J26" s="13" t="s">
        <v>3</v>
      </c>
      <c r="K26" s="13" t="s">
        <v>3</v>
      </c>
    </row>
    <row r="27" spans="1:11" x14ac:dyDescent="0.75">
      <c r="B27" t="s">
        <v>126</v>
      </c>
    </row>
    <row r="28" spans="1:11" x14ac:dyDescent="0.75">
      <c r="B28" t="s">
        <v>3</v>
      </c>
      <c r="C28" t="s">
        <v>3</v>
      </c>
      <c r="D28" t="s">
        <v>3</v>
      </c>
      <c r="H28" t="s">
        <v>3</v>
      </c>
      <c r="I28" t="s">
        <v>3</v>
      </c>
      <c r="J28" t="s">
        <v>3</v>
      </c>
      <c r="K28" t="s">
        <v>3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0"/>
  <sheetViews>
    <sheetView topLeftCell="A8" workbookViewId="0">
      <selection activeCell="J20" sqref="J20"/>
    </sheetView>
  </sheetViews>
  <sheetFormatPr defaultRowHeight="14.75" x14ac:dyDescent="0.75"/>
  <cols>
    <col min="6" max="11" width="11.7265625" customWidth="1"/>
  </cols>
  <sheetData>
    <row r="1" spans="2:11" ht="21" x14ac:dyDescent="1">
      <c r="B1" s="27" t="s">
        <v>116</v>
      </c>
      <c r="C1" s="45"/>
      <c r="D1" s="45"/>
      <c r="E1" s="45"/>
    </row>
    <row r="2" spans="2:11" ht="16" x14ac:dyDescent="0.8">
      <c r="B2" s="45" t="s">
        <v>3</v>
      </c>
      <c r="C2" s="45"/>
      <c r="D2" s="45"/>
      <c r="E2" s="45"/>
      <c r="G2" t="s">
        <v>3</v>
      </c>
      <c r="H2" t="s">
        <v>3</v>
      </c>
    </row>
    <row r="3" spans="2:11" ht="16" x14ac:dyDescent="0.8">
      <c r="B3" s="45"/>
      <c r="C3" s="45"/>
      <c r="D3" s="45"/>
      <c r="E3" s="45"/>
      <c r="F3" s="46">
        <v>2015</v>
      </c>
      <c r="G3" s="46">
        <v>2016</v>
      </c>
      <c r="H3" s="46">
        <v>2017</v>
      </c>
      <c r="I3" s="46">
        <v>2018</v>
      </c>
      <c r="J3" s="46">
        <v>2018</v>
      </c>
      <c r="K3" s="46">
        <v>2019</v>
      </c>
    </row>
    <row r="4" spans="2:11" ht="16" x14ac:dyDescent="0.8">
      <c r="B4" s="45"/>
      <c r="C4" s="45"/>
      <c r="D4" s="45"/>
      <c r="E4" s="45"/>
      <c r="F4" s="46" t="s">
        <v>41</v>
      </c>
      <c r="G4" s="46" t="s">
        <v>41</v>
      </c>
      <c r="H4" s="46" t="s">
        <v>41</v>
      </c>
      <c r="I4" s="46" t="s">
        <v>63</v>
      </c>
      <c r="J4" s="46" t="s">
        <v>100</v>
      </c>
      <c r="K4" s="46" t="s">
        <v>63</v>
      </c>
    </row>
    <row r="5" spans="2:11" ht="16" x14ac:dyDescent="0.8">
      <c r="B5" s="47" t="s">
        <v>64</v>
      </c>
      <c r="C5" s="48"/>
      <c r="D5" s="48"/>
      <c r="E5" s="49"/>
      <c r="F5" s="50">
        <v>2882</v>
      </c>
      <c r="G5" s="50">
        <v>2752</v>
      </c>
      <c r="H5" s="50">
        <v>3962</v>
      </c>
      <c r="I5" s="50">
        <v>4500</v>
      </c>
      <c r="J5" s="50">
        <v>3000</v>
      </c>
      <c r="K5" s="50">
        <v>3000</v>
      </c>
    </row>
    <row r="6" spans="2:11" ht="16" x14ac:dyDescent="0.8">
      <c r="B6" s="47" t="s">
        <v>65</v>
      </c>
      <c r="C6" s="48"/>
      <c r="D6" s="48"/>
      <c r="E6" s="49"/>
      <c r="F6" s="50">
        <v>3935</v>
      </c>
      <c r="G6" s="50">
        <v>3737</v>
      </c>
      <c r="H6" s="50">
        <v>4904</v>
      </c>
      <c r="I6" s="50">
        <v>7000</v>
      </c>
      <c r="J6" s="50">
        <v>7000</v>
      </c>
      <c r="K6" s="50">
        <v>12000</v>
      </c>
    </row>
    <row r="7" spans="2:11" ht="16" x14ac:dyDescent="0.8">
      <c r="B7" s="47" t="s">
        <v>66</v>
      </c>
      <c r="C7" s="48"/>
      <c r="D7" s="48"/>
      <c r="E7" s="49"/>
      <c r="F7" s="50">
        <v>1270</v>
      </c>
      <c r="G7" s="50">
        <v>1155</v>
      </c>
      <c r="H7" s="50">
        <v>1655</v>
      </c>
      <c r="I7" s="50">
        <v>1200</v>
      </c>
      <c r="J7" s="50">
        <v>1200</v>
      </c>
      <c r="K7" s="50">
        <v>1200</v>
      </c>
    </row>
    <row r="8" spans="2:11" ht="16" x14ac:dyDescent="0.8">
      <c r="B8" s="47" t="s">
        <v>67</v>
      </c>
      <c r="C8" s="48"/>
      <c r="D8" s="48"/>
      <c r="E8" s="49"/>
      <c r="F8" s="50">
        <v>1135</v>
      </c>
      <c r="G8" s="50">
        <v>830</v>
      </c>
      <c r="H8" s="50">
        <v>4238</v>
      </c>
      <c r="I8" s="50">
        <v>6000</v>
      </c>
      <c r="J8" s="50">
        <v>6000</v>
      </c>
      <c r="K8" s="50">
        <v>6000</v>
      </c>
    </row>
    <row r="9" spans="2:11" ht="16" x14ac:dyDescent="0.8">
      <c r="B9" s="47" t="s">
        <v>68</v>
      </c>
      <c r="C9" s="48"/>
      <c r="D9" s="48"/>
      <c r="E9" s="49"/>
      <c r="F9" s="50">
        <v>0</v>
      </c>
      <c r="G9" s="50">
        <v>11573</v>
      </c>
      <c r="H9" s="50">
        <v>9675</v>
      </c>
      <c r="I9" s="50">
        <v>14000</v>
      </c>
      <c r="J9" s="50">
        <v>13300</v>
      </c>
      <c r="K9" s="50">
        <v>15000</v>
      </c>
    </row>
    <row r="10" spans="2:11" ht="16" x14ac:dyDescent="0.8">
      <c r="B10" s="47" t="s">
        <v>89</v>
      </c>
      <c r="C10" s="48"/>
      <c r="D10" s="48"/>
      <c r="E10" s="49"/>
      <c r="F10" s="50">
        <v>1638</v>
      </c>
      <c r="G10" s="50">
        <v>3929</v>
      </c>
      <c r="H10" s="50">
        <v>3777</v>
      </c>
      <c r="I10" s="50">
        <v>4500</v>
      </c>
      <c r="J10" s="50">
        <v>4500</v>
      </c>
      <c r="K10" s="50">
        <v>4500</v>
      </c>
    </row>
    <row r="11" spans="2:11" ht="16" x14ac:dyDescent="0.8">
      <c r="B11" s="47" t="s">
        <v>69</v>
      </c>
      <c r="C11" s="48"/>
      <c r="D11" s="48"/>
      <c r="E11" s="49"/>
      <c r="F11" s="50">
        <v>37607</v>
      </c>
      <c r="G11" s="50">
        <v>18548</v>
      </c>
      <c r="H11" s="50">
        <v>22670</v>
      </c>
      <c r="I11" s="50">
        <v>22000</v>
      </c>
      <c r="J11" s="50">
        <v>22000</v>
      </c>
      <c r="K11" s="50">
        <v>24000</v>
      </c>
    </row>
    <row r="12" spans="2:11" ht="16" x14ac:dyDescent="0.8">
      <c r="B12" s="47" t="s">
        <v>70</v>
      </c>
      <c r="C12" s="48"/>
      <c r="D12" s="48"/>
      <c r="E12" s="49"/>
      <c r="F12" s="50">
        <v>26262</v>
      </c>
      <c r="G12" s="50">
        <v>19670</v>
      </c>
      <c r="H12" s="50">
        <v>19516</v>
      </c>
      <c r="I12" s="50">
        <v>27000</v>
      </c>
      <c r="J12" s="50">
        <v>27000</v>
      </c>
      <c r="K12" s="50">
        <v>27000</v>
      </c>
    </row>
    <row r="13" spans="2:11" ht="16" x14ac:dyDescent="0.8">
      <c r="B13" s="47" t="s">
        <v>71</v>
      </c>
      <c r="C13" s="48"/>
      <c r="D13" s="48"/>
      <c r="E13" s="49"/>
      <c r="F13" s="50">
        <v>847</v>
      </c>
      <c r="G13" s="50">
        <v>1391</v>
      </c>
      <c r="H13" s="50">
        <v>2326</v>
      </c>
      <c r="I13" s="50">
        <v>1300</v>
      </c>
      <c r="J13" s="50">
        <v>1300</v>
      </c>
      <c r="K13" s="50">
        <v>1300</v>
      </c>
    </row>
    <row r="14" spans="2:11" ht="16" x14ac:dyDescent="0.8">
      <c r="B14" s="47" t="s">
        <v>72</v>
      </c>
      <c r="C14" s="48"/>
      <c r="D14" s="48"/>
      <c r="E14" s="49"/>
      <c r="F14" s="50">
        <v>11586</v>
      </c>
      <c r="G14" s="50">
        <v>14583</v>
      </c>
      <c r="H14" s="50">
        <v>14776</v>
      </c>
      <c r="I14" s="50">
        <v>15000</v>
      </c>
      <c r="J14" s="50">
        <v>15000</v>
      </c>
      <c r="K14" s="50">
        <v>15000</v>
      </c>
    </row>
    <row r="15" spans="2:11" ht="16" x14ac:dyDescent="0.8">
      <c r="B15" s="51" t="s">
        <v>73</v>
      </c>
      <c r="C15" s="48"/>
      <c r="D15" s="48"/>
      <c r="E15" s="49"/>
      <c r="F15" s="50">
        <v>54923</v>
      </c>
      <c r="G15" s="50">
        <v>64603</v>
      </c>
      <c r="H15" s="50">
        <v>95238</v>
      </c>
      <c r="I15" s="50">
        <v>109884</v>
      </c>
      <c r="J15" s="50">
        <v>109884</v>
      </c>
      <c r="K15" s="50">
        <v>126999</v>
      </c>
    </row>
    <row r="16" spans="2:11" ht="16" x14ac:dyDescent="0.8">
      <c r="B16" s="51" t="s">
        <v>108</v>
      </c>
      <c r="C16" s="48"/>
      <c r="D16" s="48"/>
      <c r="E16" s="49"/>
      <c r="F16" s="50">
        <v>117835</v>
      </c>
      <c r="G16" s="50">
        <v>10088</v>
      </c>
      <c r="H16" s="50">
        <v>0</v>
      </c>
      <c r="I16" s="68" t="s">
        <v>107</v>
      </c>
      <c r="J16" s="68">
        <v>0</v>
      </c>
      <c r="K16" s="68">
        <f>-K160</f>
        <v>0</v>
      </c>
    </row>
    <row r="17" spans="2:11" ht="16" x14ac:dyDescent="0.8">
      <c r="B17" s="47" t="s">
        <v>74</v>
      </c>
      <c r="C17" s="48"/>
      <c r="D17" s="48"/>
      <c r="E17" s="49"/>
      <c r="F17" s="50">
        <v>883</v>
      </c>
      <c r="G17" s="50">
        <v>1010</v>
      </c>
      <c r="H17" s="50">
        <v>2610</v>
      </c>
      <c r="I17" s="50">
        <v>3000</v>
      </c>
      <c r="J17" s="50">
        <v>3000</v>
      </c>
      <c r="K17" s="50">
        <v>3000</v>
      </c>
    </row>
    <row r="18" spans="2:11" ht="16" x14ac:dyDescent="0.8">
      <c r="B18" s="47" t="s">
        <v>75</v>
      </c>
      <c r="C18" s="48"/>
      <c r="D18" s="48"/>
      <c r="E18" s="49"/>
      <c r="F18" s="50">
        <v>71086</v>
      </c>
      <c r="G18" s="50">
        <v>104232</v>
      </c>
      <c r="H18" s="50">
        <v>77755</v>
      </c>
      <c r="I18" s="50">
        <v>85000</v>
      </c>
      <c r="J18" s="50">
        <v>85000</v>
      </c>
      <c r="K18" s="50">
        <v>85000</v>
      </c>
    </row>
    <row r="19" spans="2:11" ht="16" x14ac:dyDescent="0.8">
      <c r="B19" s="47" t="s">
        <v>76</v>
      </c>
      <c r="C19" s="48"/>
      <c r="D19" s="48"/>
      <c r="E19" s="49"/>
      <c r="F19" s="50">
        <v>14451</v>
      </c>
      <c r="G19" s="50">
        <v>9813</v>
      </c>
      <c r="H19" s="50">
        <v>15421</v>
      </c>
      <c r="I19" s="50">
        <v>15000</v>
      </c>
      <c r="J19" s="50">
        <v>16000</v>
      </c>
      <c r="K19" s="50">
        <v>17000</v>
      </c>
    </row>
    <row r="20" spans="2:11" ht="16" x14ac:dyDescent="0.8">
      <c r="B20" s="47" t="s">
        <v>77</v>
      </c>
      <c r="C20" s="48"/>
      <c r="D20" s="48"/>
      <c r="E20" s="49"/>
      <c r="F20" s="50">
        <v>4634</v>
      </c>
      <c r="G20" s="50">
        <v>1747</v>
      </c>
      <c r="H20" s="50">
        <v>1365</v>
      </c>
      <c r="I20" s="50">
        <v>3500</v>
      </c>
      <c r="J20" s="50">
        <v>3500</v>
      </c>
      <c r="K20" s="50">
        <v>5000</v>
      </c>
    </row>
    <row r="21" spans="2:11" ht="16" x14ac:dyDescent="0.8">
      <c r="B21" s="47" t="s">
        <v>78</v>
      </c>
      <c r="C21" s="48"/>
      <c r="D21" s="48"/>
      <c r="E21" s="49"/>
      <c r="F21" s="50">
        <v>3640</v>
      </c>
      <c r="G21" s="50">
        <v>5384</v>
      </c>
      <c r="H21" s="50">
        <v>4602</v>
      </c>
      <c r="I21" s="50">
        <v>4500</v>
      </c>
      <c r="J21" s="50">
        <v>4500</v>
      </c>
      <c r="K21" s="50">
        <v>5500</v>
      </c>
    </row>
    <row r="22" spans="2:11" ht="16" x14ac:dyDescent="0.8">
      <c r="B22" s="47" t="s">
        <v>79</v>
      </c>
      <c r="C22" s="48"/>
      <c r="D22" s="48"/>
      <c r="E22" s="49"/>
      <c r="F22" s="50">
        <v>9375</v>
      </c>
      <c r="G22" s="50">
        <v>1913</v>
      </c>
      <c r="H22" s="50">
        <v>12354</v>
      </c>
      <c r="I22" s="50">
        <v>7000</v>
      </c>
      <c r="J22" s="50">
        <v>7000</v>
      </c>
      <c r="K22" s="50">
        <v>7000</v>
      </c>
    </row>
    <row r="23" spans="2:11" ht="16" x14ac:dyDescent="0.8">
      <c r="B23" s="47" t="s">
        <v>86</v>
      </c>
      <c r="C23" s="48"/>
      <c r="D23" s="48"/>
      <c r="E23" s="49"/>
      <c r="F23" s="50">
        <v>2000</v>
      </c>
      <c r="G23" s="50">
        <v>0</v>
      </c>
      <c r="H23" s="50">
        <v>0</v>
      </c>
      <c r="I23" s="50">
        <v>1000</v>
      </c>
      <c r="J23" s="50">
        <v>0</v>
      </c>
      <c r="K23" s="50">
        <v>1000</v>
      </c>
    </row>
    <row r="24" spans="2:11" ht="16" x14ac:dyDescent="0.8">
      <c r="B24" s="47" t="s">
        <v>80</v>
      </c>
      <c r="C24" s="48"/>
      <c r="D24" s="48"/>
      <c r="E24" s="49"/>
      <c r="F24" s="50">
        <v>1896</v>
      </c>
      <c r="G24" s="50">
        <v>65</v>
      </c>
      <c r="H24" s="50">
        <v>260</v>
      </c>
      <c r="I24" s="50">
        <v>1250</v>
      </c>
      <c r="J24" s="50">
        <v>1250</v>
      </c>
      <c r="K24" s="50">
        <v>2000</v>
      </c>
    </row>
    <row r="25" spans="2:11" ht="16" x14ac:dyDescent="0.8">
      <c r="B25" s="47" t="s">
        <v>81</v>
      </c>
      <c r="C25" s="52"/>
      <c r="D25" s="48"/>
      <c r="E25" s="49"/>
      <c r="F25" s="50">
        <v>910</v>
      </c>
      <c r="G25" s="50">
        <v>910</v>
      </c>
      <c r="H25" s="50">
        <v>0</v>
      </c>
      <c r="I25" s="50">
        <v>0</v>
      </c>
      <c r="J25" s="50">
        <v>910</v>
      </c>
      <c r="K25" s="50">
        <v>1000</v>
      </c>
    </row>
    <row r="26" spans="2:11" ht="16" x14ac:dyDescent="0.8">
      <c r="B26" s="47" t="s">
        <v>82</v>
      </c>
      <c r="C26" s="48"/>
      <c r="D26" s="48"/>
      <c r="E26" s="49"/>
      <c r="F26" s="50">
        <v>39082</v>
      </c>
      <c r="G26" s="50">
        <v>38112</v>
      </c>
      <c r="H26" s="50">
        <v>30742</v>
      </c>
      <c r="I26" s="50">
        <v>41000</v>
      </c>
      <c r="J26" s="50">
        <v>40090</v>
      </c>
      <c r="K26" s="50">
        <v>42050</v>
      </c>
    </row>
    <row r="27" spans="2:11" ht="16" x14ac:dyDescent="0.8">
      <c r="B27" s="47" t="s">
        <v>83</v>
      </c>
      <c r="C27" s="48"/>
      <c r="D27" s="48"/>
      <c r="E27" s="49"/>
      <c r="F27" s="50">
        <v>43743</v>
      </c>
      <c r="G27" s="50">
        <v>186600</v>
      </c>
      <c r="H27" s="50">
        <v>63194</v>
      </c>
      <c r="I27" s="50">
        <v>44700</v>
      </c>
      <c r="J27" s="50">
        <v>25000</v>
      </c>
      <c r="K27" s="50">
        <v>19200</v>
      </c>
    </row>
    <row r="28" spans="2:11" ht="16" x14ac:dyDescent="0.8">
      <c r="B28" s="47" t="s">
        <v>84</v>
      </c>
      <c r="C28" s="48"/>
      <c r="D28" s="48"/>
      <c r="E28" s="49"/>
      <c r="F28" s="50">
        <v>24210</v>
      </c>
      <c r="G28" s="50">
        <v>17893</v>
      </c>
      <c r="H28" s="50">
        <v>13074</v>
      </c>
      <c r="I28" s="50">
        <v>18500</v>
      </c>
      <c r="J28" s="50">
        <v>18500</v>
      </c>
      <c r="K28" s="50">
        <v>18500</v>
      </c>
    </row>
    <row r="29" spans="2:11" ht="16" x14ac:dyDescent="0.8">
      <c r="B29" s="53" t="s">
        <v>85</v>
      </c>
      <c r="C29" s="54"/>
      <c r="D29" s="54"/>
      <c r="E29" s="55"/>
      <c r="F29" s="56">
        <f>SUM(F5:F28)</f>
        <v>475830</v>
      </c>
      <c r="G29" s="56">
        <f>SUM(G5:G28)</f>
        <v>520538</v>
      </c>
      <c r="H29" s="56">
        <f>SUM(H5:H28)</f>
        <v>404114</v>
      </c>
      <c r="I29" s="56">
        <f t="shared" ref="I29:J29" si="0">SUM(I5:I28)</f>
        <v>436834</v>
      </c>
      <c r="J29" s="56">
        <f t="shared" si="0"/>
        <v>414934</v>
      </c>
      <c r="K29" s="56">
        <f t="shared" ref="K29" si="1">SUM(K5:K28)</f>
        <v>442249</v>
      </c>
    </row>
    <row r="30" spans="2:11" ht="18.5" x14ac:dyDescent="0.9">
      <c r="B30" s="57"/>
      <c r="C30" s="57"/>
      <c r="D30" s="57"/>
      <c r="E30" s="57"/>
      <c r="F30" s="57"/>
      <c r="G30" s="57"/>
      <c r="H30" s="57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5"/>
  <sheetViews>
    <sheetView tabSelected="1" workbookViewId="0">
      <selection activeCell="H48" sqref="H48"/>
    </sheetView>
  </sheetViews>
  <sheetFormatPr defaultRowHeight="14.75" x14ac:dyDescent="0.75"/>
  <cols>
    <col min="2" max="2" width="11.1328125" bestFit="1" customWidth="1"/>
    <col min="3" max="3" width="10.86328125" bestFit="1" customWidth="1"/>
    <col min="7" max="7" width="10.7265625" customWidth="1"/>
    <col min="8" max="8" width="18" bestFit="1" customWidth="1"/>
  </cols>
  <sheetData>
    <row r="1" spans="1:8" ht="26" x14ac:dyDescent="1.2">
      <c r="C1" s="3" t="s">
        <v>0</v>
      </c>
      <c r="H1" s="11" t="s">
        <v>3</v>
      </c>
    </row>
    <row r="2" spans="1:8" x14ac:dyDescent="0.75">
      <c r="D2" s="6" t="s">
        <v>22</v>
      </c>
    </row>
    <row r="3" spans="1:8" ht="18.5" x14ac:dyDescent="0.9">
      <c r="B3" s="2" t="s">
        <v>120</v>
      </c>
    </row>
    <row r="5" spans="1:8" x14ac:dyDescent="0.75">
      <c r="A5" s="6" t="s">
        <v>2</v>
      </c>
      <c r="D5" s="6" t="s">
        <v>8</v>
      </c>
      <c r="H5" s="7" t="s">
        <v>9</v>
      </c>
    </row>
    <row r="6" spans="1:8" x14ac:dyDescent="0.75">
      <c r="B6" t="s">
        <v>6</v>
      </c>
      <c r="E6" t="s">
        <v>7</v>
      </c>
      <c r="H6" s="5" t="s">
        <v>10</v>
      </c>
    </row>
    <row r="7" spans="1:8" x14ac:dyDescent="0.75">
      <c r="B7" t="s">
        <v>3</v>
      </c>
      <c r="H7" s="1" t="s">
        <v>3</v>
      </c>
    </row>
    <row r="8" spans="1:8" x14ac:dyDescent="0.75">
      <c r="A8" t="s">
        <v>4</v>
      </c>
      <c r="B8" s="1">
        <v>315767169</v>
      </c>
      <c r="E8" s="4">
        <v>0.1905</v>
      </c>
      <c r="H8" s="13">
        <f>B8/E8</f>
        <v>1657570440.9448819</v>
      </c>
    </row>
    <row r="9" spans="1:8" x14ac:dyDescent="0.75">
      <c r="H9" s="13"/>
    </row>
    <row r="10" spans="1:8" x14ac:dyDescent="0.75">
      <c r="A10" t="s">
        <v>3</v>
      </c>
      <c r="D10" t="s">
        <v>5</v>
      </c>
      <c r="H10" s="14">
        <f>+H8</f>
        <v>1657570440.9448819</v>
      </c>
    </row>
    <row r="11" spans="1:8" x14ac:dyDescent="0.75">
      <c r="E11" t="s">
        <v>11</v>
      </c>
      <c r="H11" s="15">
        <v>-1000000</v>
      </c>
    </row>
    <row r="12" spans="1:8" x14ac:dyDescent="0.75">
      <c r="D12" t="s">
        <v>12</v>
      </c>
      <c r="H12" s="13">
        <f>SUM(H10:H11)</f>
        <v>1656570440.9448819</v>
      </c>
    </row>
    <row r="13" spans="1:8" x14ac:dyDescent="0.75">
      <c r="E13" t="s">
        <v>1</v>
      </c>
      <c r="H13" s="8">
        <v>1E-3</v>
      </c>
    </row>
    <row r="14" spans="1:8" x14ac:dyDescent="0.75">
      <c r="D14" s="10" t="s">
        <v>14</v>
      </c>
    </row>
    <row r="15" spans="1:8" x14ac:dyDescent="0.75">
      <c r="C15" s="9" t="s">
        <v>3</v>
      </c>
      <c r="D15" s="10" t="s">
        <v>13</v>
      </c>
      <c r="H15" s="16">
        <f>+H12*H13</f>
        <v>1656570.4409448819</v>
      </c>
    </row>
    <row r="16" spans="1:8" x14ac:dyDescent="0.75">
      <c r="H16" s="16"/>
    </row>
    <row r="17" spans="1:8" x14ac:dyDescent="0.75">
      <c r="A17" t="s">
        <v>3</v>
      </c>
      <c r="D17" t="s">
        <v>15</v>
      </c>
      <c r="H17" s="16" t="s">
        <v>3</v>
      </c>
    </row>
    <row r="18" spans="1:8" x14ac:dyDescent="0.75">
      <c r="D18" t="s">
        <v>16</v>
      </c>
      <c r="H18" s="16">
        <v>2000</v>
      </c>
    </row>
    <row r="19" spans="1:8" x14ac:dyDescent="0.75">
      <c r="H19" s="16"/>
    </row>
    <row r="20" spans="1:8" x14ac:dyDescent="0.75">
      <c r="C20" t="s">
        <v>121</v>
      </c>
      <c r="H20" s="16">
        <f>SUM(H15:H18)</f>
        <v>1658570.4409448819</v>
      </c>
    </row>
    <row r="21" spans="1:8" x14ac:dyDescent="0.75">
      <c r="H21" s="1"/>
    </row>
    <row r="22" spans="1:8" x14ac:dyDescent="0.75">
      <c r="D22" t="s">
        <v>110</v>
      </c>
      <c r="H22" s="1"/>
    </row>
    <row r="23" spans="1:8" x14ac:dyDescent="0.75">
      <c r="D23" t="s">
        <v>27</v>
      </c>
      <c r="H23" s="1" t="s">
        <v>3</v>
      </c>
    </row>
    <row r="24" spans="1:8" x14ac:dyDescent="0.75">
      <c r="H24" s="1"/>
    </row>
    <row r="25" spans="1:8" x14ac:dyDescent="0.75">
      <c r="D25" t="s">
        <v>3</v>
      </c>
      <c r="E25" t="s">
        <v>45</v>
      </c>
      <c r="G25" t="s">
        <v>3</v>
      </c>
      <c r="H25" s="16">
        <v>67000</v>
      </c>
    </row>
    <row r="26" spans="1:8" x14ac:dyDescent="0.75">
      <c r="D26" t="s">
        <v>3</v>
      </c>
      <c r="E26" t="s">
        <v>46</v>
      </c>
      <c r="H26" s="16">
        <v>569313</v>
      </c>
    </row>
    <row r="27" spans="1:8" x14ac:dyDescent="0.75">
      <c r="D27" t="s">
        <v>3</v>
      </c>
      <c r="E27" t="s">
        <v>47</v>
      </c>
      <c r="H27" s="16">
        <v>56075</v>
      </c>
    </row>
    <row r="28" spans="1:8" x14ac:dyDescent="0.75">
      <c r="E28" t="s">
        <v>98</v>
      </c>
      <c r="H28" s="16">
        <v>4000</v>
      </c>
    </row>
    <row r="29" spans="1:8" x14ac:dyDescent="0.75">
      <c r="D29" t="s">
        <v>3</v>
      </c>
      <c r="E29" t="s">
        <v>99</v>
      </c>
      <c r="H29" s="16">
        <v>50400</v>
      </c>
    </row>
    <row r="30" spans="1:8" x14ac:dyDescent="0.75">
      <c r="D30" t="s">
        <v>3</v>
      </c>
      <c r="E30" t="s">
        <v>23</v>
      </c>
      <c r="H30" s="16">
        <v>134823</v>
      </c>
    </row>
    <row r="31" spans="1:8" x14ac:dyDescent="0.75">
      <c r="D31" t="s">
        <v>3</v>
      </c>
      <c r="E31" t="s">
        <v>24</v>
      </c>
      <c r="H31" s="16">
        <v>8980</v>
      </c>
    </row>
    <row r="32" spans="1:8" x14ac:dyDescent="0.75">
      <c r="D32" t="s">
        <v>3</v>
      </c>
      <c r="E32" s="12" t="s">
        <v>44</v>
      </c>
      <c r="H32" s="16">
        <v>15000</v>
      </c>
    </row>
    <row r="33" spans="1:8" x14ac:dyDescent="0.75">
      <c r="D33" t="s">
        <v>3</v>
      </c>
      <c r="E33" t="s">
        <v>48</v>
      </c>
      <c r="H33" s="16">
        <v>43050</v>
      </c>
    </row>
    <row r="34" spans="1:8" x14ac:dyDescent="0.75">
      <c r="D34" t="s">
        <v>3</v>
      </c>
      <c r="E34" t="s">
        <v>49</v>
      </c>
      <c r="H34" s="16">
        <v>17000</v>
      </c>
    </row>
    <row r="35" spans="1:8" x14ac:dyDescent="0.75">
      <c r="D35" t="s">
        <v>3</v>
      </c>
      <c r="E35" t="s">
        <v>50</v>
      </c>
      <c r="H35" s="16">
        <v>9200</v>
      </c>
    </row>
    <row r="36" spans="1:8" x14ac:dyDescent="0.75">
      <c r="D36" t="s">
        <v>3</v>
      </c>
      <c r="E36" t="s">
        <v>25</v>
      </c>
      <c r="H36" s="16">
        <v>247311</v>
      </c>
    </row>
    <row r="37" spans="1:8" x14ac:dyDescent="0.75">
      <c r="H37" s="16" t="s">
        <v>3</v>
      </c>
    </row>
    <row r="38" spans="1:8" x14ac:dyDescent="0.75">
      <c r="D38" s="12" t="s">
        <v>26</v>
      </c>
      <c r="H38" s="16">
        <f>SUM(H25:H36)</f>
        <v>1222152</v>
      </c>
    </row>
    <row r="39" spans="1:8" x14ac:dyDescent="0.75">
      <c r="D39" s="12"/>
      <c r="H39" s="16"/>
    </row>
    <row r="40" spans="1:8" x14ac:dyDescent="0.75">
      <c r="D40" t="s">
        <v>17</v>
      </c>
      <c r="H40" s="16"/>
    </row>
    <row r="41" spans="1:8" x14ac:dyDescent="0.75">
      <c r="D41" t="s">
        <v>18</v>
      </c>
      <c r="H41" s="16">
        <v>0</v>
      </c>
    </row>
    <row r="42" spans="1:8" x14ac:dyDescent="0.75">
      <c r="H42" s="16"/>
    </row>
    <row r="43" spans="1:8" x14ac:dyDescent="0.75">
      <c r="C43" t="s">
        <v>19</v>
      </c>
      <c r="H43" s="16"/>
    </row>
    <row r="44" spans="1:8" x14ac:dyDescent="0.75">
      <c r="C44" t="s">
        <v>20</v>
      </c>
      <c r="H44" s="16">
        <f>+H20+H38</f>
        <v>2880722.4409448821</v>
      </c>
    </row>
    <row r="45" spans="1:8" x14ac:dyDescent="0.75">
      <c r="H45" s="16"/>
    </row>
    <row r="46" spans="1:8" x14ac:dyDescent="0.75">
      <c r="D46" t="s">
        <v>21</v>
      </c>
      <c r="H46" s="16">
        <v>1732151</v>
      </c>
    </row>
    <row r="47" spans="1:8" x14ac:dyDescent="0.75">
      <c r="H47" s="16"/>
    </row>
    <row r="48" spans="1:8" ht="15.5" thickBot="1" x14ac:dyDescent="0.9">
      <c r="A48" t="s">
        <v>3</v>
      </c>
      <c r="C48" s="6" t="s">
        <v>94</v>
      </c>
      <c r="H48" s="17">
        <f>SUM(H44,-H46)</f>
        <v>1148571.4409448821</v>
      </c>
    </row>
    <row r="49" spans="1:8" ht="15.5" thickTop="1" x14ac:dyDescent="0.75">
      <c r="B49" t="s">
        <v>3</v>
      </c>
      <c r="H49" s="1"/>
    </row>
    <row r="50" spans="1:8" x14ac:dyDescent="0.75">
      <c r="B50" t="s">
        <v>3</v>
      </c>
      <c r="H50" s="1"/>
    </row>
    <row r="51" spans="1:8" x14ac:dyDescent="0.75">
      <c r="B51" t="s">
        <v>3</v>
      </c>
      <c r="H51" s="1"/>
    </row>
    <row r="52" spans="1:8" x14ac:dyDescent="0.75">
      <c r="B52" t="s">
        <v>4</v>
      </c>
      <c r="H52" s="1"/>
    </row>
    <row r="53" spans="1:8" x14ac:dyDescent="0.75">
      <c r="A53" t="s">
        <v>4</v>
      </c>
      <c r="B53" t="s">
        <v>3</v>
      </c>
      <c r="H53" s="1"/>
    </row>
    <row r="54" spans="1:8" x14ac:dyDescent="0.75">
      <c r="B54" t="s">
        <v>3</v>
      </c>
      <c r="H54" s="1"/>
    </row>
    <row r="55" spans="1:8" x14ac:dyDescent="0.75">
      <c r="B55" t="s">
        <v>3</v>
      </c>
      <c r="H55" s="1"/>
    </row>
    <row r="56" spans="1:8" x14ac:dyDescent="0.75">
      <c r="B56" t="s">
        <v>3</v>
      </c>
      <c r="H56" s="1"/>
    </row>
    <row r="57" spans="1:8" x14ac:dyDescent="0.75">
      <c r="B57" t="s">
        <v>3</v>
      </c>
      <c r="H57" s="1"/>
    </row>
    <row r="58" spans="1:8" x14ac:dyDescent="0.75">
      <c r="B58" t="s">
        <v>3</v>
      </c>
      <c r="H58" s="1"/>
    </row>
    <row r="59" spans="1:8" x14ac:dyDescent="0.75">
      <c r="B59" t="s">
        <v>3</v>
      </c>
      <c r="H59" s="1"/>
    </row>
    <row r="60" spans="1:8" x14ac:dyDescent="0.75">
      <c r="H60" s="1"/>
    </row>
    <row r="61" spans="1:8" x14ac:dyDescent="0.75">
      <c r="A61" t="s">
        <v>3</v>
      </c>
    </row>
    <row r="63" spans="1:8" x14ac:dyDescent="0.75">
      <c r="A63" t="s">
        <v>3</v>
      </c>
    </row>
    <row r="65" spans="1:1" x14ac:dyDescent="0.75">
      <c r="A65" t="s">
        <v>3</v>
      </c>
    </row>
  </sheetData>
  <printOptions horizontalCentered="1" verticalCentered="1"/>
  <pageMargins left="0.45" right="0.45" top="0.75" bottom="0" header="0.3" footer="0.3"/>
  <pageSetup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2"/>
  <sheetViews>
    <sheetView view="pageLayout" zoomScaleNormal="100" workbookViewId="0">
      <selection activeCell="E9" sqref="E9"/>
    </sheetView>
  </sheetViews>
  <sheetFormatPr defaultRowHeight="14.75" x14ac:dyDescent="0.75"/>
  <cols>
    <col min="3" max="5" width="15.7265625" customWidth="1"/>
  </cols>
  <sheetData>
    <row r="2" spans="1:6" x14ac:dyDescent="0.75">
      <c r="A2" s="58"/>
      <c r="B2" s="58"/>
      <c r="C2" s="58"/>
      <c r="D2" s="58"/>
      <c r="E2" s="59"/>
      <c r="F2" s="18"/>
    </row>
    <row r="3" spans="1:6" x14ac:dyDescent="0.75">
      <c r="A3" s="60" t="s">
        <v>101</v>
      </c>
      <c r="B3" s="60"/>
      <c r="C3" s="60"/>
      <c r="D3" s="60"/>
      <c r="E3" s="61"/>
    </row>
    <row r="4" spans="1:6" x14ac:dyDescent="0.75">
      <c r="A4" s="60"/>
      <c r="B4" s="60" t="s">
        <v>102</v>
      </c>
      <c r="C4" s="60"/>
      <c r="D4" s="60"/>
      <c r="E4" s="62"/>
    </row>
    <row r="5" spans="1:6" x14ac:dyDescent="0.75">
      <c r="A5" s="63"/>
      <c r="B5" s="63"/>
      <c r="C5" s="63" t="s">
        <v>103</v>
      </c>
      <c r="D5" s="63"/>
      <c r="E5" s="61">
        <v>2162777.08</v>
      </c>
    </row>
    <row r="6" spans="1:6" x14ac:dyDescent="0.75">
      <c r="A6" s="63"/>
      <c r="B6" s="63"/>
      <c r="C6" s="63" t="s">
        <v>122</v>
      </c>
      <c r="D6" s="63"/>
      <c r="E6" s="64">
        <v>1139044.42</v>
      </c>
    </row>
    <row r="7" spans="1:6" x14ac:dyDescent="0.75">
      <c r="A7" s="63"/>
      <c r="B7" s="63" t="s">
        <v>104</v>
      </c>
      <c r="C7" s="63"/>
      <c r="D7" s="63"/>
      <c r="E7" s="65">
        <f>SUM(E5,-E6)</f>
        <v>1023732.6600000001</v>
      </c>
    </row>
    <row r="8" spans="1:6" x14ac:dyDescent="0.75">
      <c r="A8" s="63"/>
      <c r="B8" s="63"/>
      <c r="C8" s="63" t="s">
        <v>123</v>
      </c>
      <c r="D8" s="63"/>
      <c r="E8" s="64">
        <v>562313.18000000005</v>
      </c>
    </row>
    <row r="9" spans="1:6" ht="15.5" thickBot="1" x14ac:dyDescent="0.9">
      <c r="A9" s="63"/>
      <c r="B9" s="63" t="s">
        <v>105</v>
      </c>
      <c r="C9" s="63"/>
      <c r="D9" s="63"/>
      <c r="E9" s="66">
        <f>SUM(E7,-E8)</f>
        <v>461419.4800000001</v>
      </c>
    </row>
    <row r="10" spans="1:6" ht="15.5" thickTop="1" x14ac:dyDescent="0.75">
      <c r="A10" s="63"/>
      <c r="B10" s="63"/>
      <c r="C10" s="63" t="s">
        <v>124</v>
      </c>
      <c r="D10" s="63"/>
      <c r="E10" s="65"/>
    </row>
    <row r="11" spans="1:6" x14ac:dyDescent="0.75">
      <c r="A11" s="63"/>
      <c r="B11" s="63"/>
      <c r="C11" s="63"/>
      <c r="D11" s="63"/>
      <c r="E11" s="65"/>
    </row>
    <row r="12" spans="1:6" x14ac:dyDescent="0.75">
      <c r="A12" s="63"/>
      <c r="B12" s="63"/>
      <c r="C12" s="63"/>
      <c r="D12" s="63"/>
      <c r="E12" s="65"/>
    </row>
  </sheetData>
  <pageMargins left="0.7" right="0.7" top="0.75" bottom="0.75" header="0.3" footer="0.3"/>
  <pageSetup orientation="portrait" r:id="rId1"/>
  <headerFooter>
    <oddHeader xml:space="preserve">&amp;CEstimated Fund Balance
As of August 29,2018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Appropriations</vt:lpstr>
      <vt:lpstr>Firematic Expenses</vt:lpstr>
      <vt:lpstr>Spending Limitation</vt:lpstr>
      <vt:lpstr>Estimated Fund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Joe McConnell</cp:lastModifiedBy>
  <cp:lastPrinted>2018-09-19T15:27:53Z</cp:lastPrinted>
  <dcterms:created xsi:type="dcterms:W3CDTF">2010-10-14T21:14:04Z</dcterms:created>
  <dcterms:modified xsi:type="dcterms:W3CDTF">2018-09-22T15:57:08Z</dcterms:modified>
</cp:coreProperties>
</file>